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mega\Marketing\Algemeen\Ames 2019 Max\Volkswagen\E-Golf\"/>
    </mc:Choice>
  </mc:AlternateContent>
  <bookViews>
    <workbookView xWindow="0" yWindow="0" windowWidth="23040" windowHeight="8652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D40" i="1" l="1"/>
  <c r="D38" i="1"/>
  <c r="D31" i="1" l="1"/>
  <c r="D33" i="1" s="1"/>
  <c r="D39" i="1" l="1"/>
  <c r="D41" i="1"/>
  <c r="D28" i="1"/>
  <c r="D30" i="1"/>
  <c r="D32" i="1" s="1"/>
  <c r="D42" i="1" l="1"/>
  <c r="D44" i="1" s="1"/>
  <c r="M24" i="1"/>
  <c r="Q24" i="1" s="1"/>
  <c r="M23" i="1"/>
  <c r="Q23" i="1" s="1"/>
  <c r="M22" i="1"/>
  <c r="Q22" i="1" s="1"/>
  <c r="M21" i="1"/>
  <c r="Q21" i="1" s="1"/>
  <c r="O18" i="1"/>
  <c r="M18" i="1" s="1"/>
  <c r="O17" i="1"/>
  <c r="M17" i="1" s="1"/>
  <c r="J15" i="1"/>
  <c r="K15" i="1" s="1"/>
  <c r="M15" i="1" s="1"/>
  <c r="J14" i="1"/>
  <c r="K14" i="1" s="1"/>
  <c r="M14" i="1" s="1"/>
  <c r="J13" i="1"/>
  <c r="K13" i="1" s="1"/>
  <c r="M13" i="1" s="1"/>
  <c r="J12" i="1"/>
  <c r="K12" i="1" s="1"/>
  <c r="M12" i="1" s="1"/>
  <c r="J10" i="1"/>
  <c r="K10" i="1" s="1"/>
  <c r="M10" i="1" s="1"/>
  <c r="J9" i="1"/>
  <c r="K9" i="1" s="1"/>
  <c r="M9" i="1" s="1"/>
</calcChain>
</file>

<file path=xl/sharedStrings.xml><?xml version="1.0" encoding="utf-8"?>
<sst xmlns="http://schemas.openxmlformats.org/spreadsheetml/2006/main" count="88" uniqueCount="54">
  <si>
    <t>accu capaciteit</t>
  </si>
  <si>
    <t>KWh</t>
  </si>
  <si>
    <t>actieradius</t>
  </si>
  <si>
    <t>km</t>
  </si>
  <si>
    <t>Laadtijd (leeg tot 80%)</t>
  </si>
  <si>
    <t>Laadtijd AC</t>
  </si>
  <si>
    <t>1 fase</t>
  </si>
  <si>
    <t>A</t>
  </si>
  <si>
    <t>KW</t>
  </si>
  <si>
    <t>uur</t>
  </si>
  <si>
    <t>3 fase</t>
  </si>
  <si>
    <t>Laadtijd DC</t>
  </si>
  <si>
    <t>min</t>
  </si>
  <si>
    <t>kosten volle accu</t>
  </si>
  <si>
    <t>prijs / kw</t>
  </si>
  <si>
    <t>kosten per tank</t>
  </si>
  <si>
    <t>kosten/km</t>
  </si>
  <si>
    <t>cent</t>
  </si>
  <si>
    <t>Fastnet</t>
  </si>
  <si>
    <t>brandstofprijs</t>
  </si>
  <si>
    <t>verbruik              1:</t>
  </si>
  <si>
    <t>Liter</t>
  </si>
  <si>
    <t>(wisselstroom)</t>
  </si>
  <si>
    <t>(gelijkstroom)</t>
  </si>
  <si>
    <t>Thuis</t>
  </si>
  <si>
    <t>Tankinhoud</t>
  </si>
  <si>
    <t>liter</t>
  </si>
  <si>
    <t>Aantal x tanken benzine</t>
  </si>
  <si>
    <t>**</t>
  </si>
  <si>
    <t>*</t>
  </si>
  <si>
    <t>Kosten tankbeurten</t>
  </si>
  <si>
    <t>p/KWh</t>
  </si>
  <si>
    <t>Accu capaciteit</t>
  </si>
  <si>
    <t>Actieradius</t>
  </si>
  <si>
    <t>Aantal x laden</t>
  </si>
  <si>
    <t>per jaar</t>
  </si>
  <si>
    <t>Kosten laden</t>
  </si>
  <si>
    <t>Kosten volle accu</t>
  </si>
  <si>
    <t>jaarkilometrage</t>
  </si>
  <si>
    <t>Elektrisch goedkoper /duurder pj</t>
  </si>
  <si>
    <t>Kosten volle tank</t>
  </si>
  <si>
    <t>Benodigde benzine per jaar</t>
  </si>
  <si>
    <t>Zakelijk</t>
  </si>
  <si>
    <t>Publiek</t>
  </si>
  <si>
    <t>Stroomprijs</t>
  </si>
  <si>
    <t>= variabel</t>
  </si>
  <si>
    <t>Merk/model</t>
  </si>
  <si>
    <t>Besparing wegenbelasting pj*</t>
  </si>
  <si>
    <t>*Zuid-Holland</t>
  </si>
  <si>
    <t>*Vergelijkbare auto</t>
  </si>
  <si>
    <t>Volkswagen</t>
  </si>
  <si>
    <t>e-Golf</t>
  </si>
  <si>
    <t>Verbruik stroom e-Golf</t>
  </si>
  <si>
    <t>Verbruik benzine Polo 1.0 TSI 95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</si>
</sst>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"/>
    <numFmt numFmtId="165" formatCode="_ &quot;€&quot;\ * #,##0_ ;_ &quot;€&quot;\ * \-#,##0_ ;_ &quot;€&quot;\ * &quot;-&quot;??_ ;_ @_ "/>
    <numFmt numFmtId="166" formatCode="_ &quot;€&quot;\ * #,##0.000_ ;_ &quot;€&quot;\ * \-#,##0.000_ ;_ &quot;€&quot;\ * &quot;-&quot;??_ ;_ @_ "/>
    <numFmt numFmtId="167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left"/>
    </xf>
    <xf numFmtId="1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right"/>
    </xf>
    <xf numFmtId="165" fontId="0" fillId="0" borderId="0" xfId="1" applyNumberFormat="1" applyFont="1" applyBorder="1"/>
    <xf numFmtId="166" fontId="0" fillId="0" borderId="0" xfId="0" applyNumberFormat="1" applyBorder="1"/>
    <xf numFmtId="4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quotePrefix="1"/>
    <xf numFmtId="0" fontId="0" fillId="0" borderId="0" xfId="0" applyFill="1" applyBorder="1"/>
    <xf numFmtId="0" fontId="3" fillId="0" borderId="0" xfId="0" quotePrefix="1" applyFont="1" applyFill="1" applyBorder="1"/>
    <xf numFmtId="0" fontId="3" fillId="0" borderId="0" xfId="0" quotePrefix="1" applyFont="1" applyBorder="1"/>
    <xf numFmtId="0" fontId="0" fillId="0" borderId="0" xfId="0" applyBorder="1" applyAlignment="1">
      <alignment horizontal="right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44" fontId="0" fillId="2" borderId="0" xfId="1" applyFont="1" applyFill="1" applyBorder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0" borderId="0" xfId="0" applyFont="1" applyBorder="1"/>
    <xf numFmtId="44" fontId="0" fillId="2" borderId="0" xfId="0" applyNumberFormat="1" applyFill="1" applyBorder="1"/>
    <xf numFmtId="0" fontId="0" fillId="2" borderId="0" xfId="0" applyFill="1" applyBorder="1"/>
    <xf numFmtId="0" fontId="0" fillId="0" borderId="0" xfId="0" applyFont="1" applyFill="1" applyBorder="1"/>
    <xf numFmtId="0" fontId="0" fillId="0" borderId="0" xfId="0" applyNumberFormat="1" applyFill="1" applyBorder="1"/>
    <xf numFmtId="44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0" fontId="0" fillId="0" borderId="0" xfId="0" applyNumberFormat="1" applyBorder="1"/>
    <xf numFmtId="0" fontId="2" fillId="3" borderId="0" xfId="0" applyFont="1" applyFill="1" applyBorder="1"/>
    <xf numFmtId="0" fontId="5" fillId="0" borderId="0" xfId="0" applyFont="1" applyFill="1" applyBorder="1"/>
    <xf numFmtId="44" fontId="5" fillId="0" borderId="0" xfId="1" applyNumberFormat="1" applyFont="1" applyFill="1" applyBorder="1" applyProtection="1">
      <protection locked="0"/>
    </xf>
    <xf numFmtId="0" fontId="5" fillId="0" borderId="0" xfId="0" applyFont="1" applyBorder="1"/>
    <xf numFmtId="44" fontId="5" fillId="0" borderId="0" xfId="0" applyNumberFormat="1" applyFont="1" applyBorder="1"/>
    <xf numFmtId="44" fontId="0" fillId="0" borderId="0" xfId="0" applyNumberFormat="1" applyFill="1" applyBorder="1"/>
    <xf numFmtId="0" fontId="0" fillId="2" borderId="0" xfId="0" applyNumberFormat="1" applyFill="1" applyBorder="1"/>
    <xf numFmtId="167" fontId="0" fillId="0" borderId="0" xfId="2" applyNumberFormat="1" applyFont="1"/>
    <xf numFmtId="0" fontId="0" fillId="2" borderId="0" xfId="0" applyNumberFormat="1" applyFill="1" applyBorder="1" applyProtection="1">
      <protection locked="0"/>
    </xf>
    <xf numFmtId="0" fontId="0" fillId="2" borderId="0" xfId="1" applyNumberFormat="1" applyFont="1" applyFill="1" applyBorder="1" applyProtection="1">
      <protection locked="0"/>
    </xf>
    <xf numFmtId="0" fontId="2" fillId="0" borderId="2" xfId="0" applyFont="1" applyBorder="1"/>
    <xf numFmtId="0" fontId="0" fillId="2" borderId="11" xfId="0" applyFill="1" applyBorder="1" applyProtection="1">
      <protection locked="0"/>
    </xf>
    <xf numFmtId="0" fontId="2" fillId="2" borderId="12" xfId="0" applyFont="1" applyFill="1" applyBorder="1"/>
    <xf numFmtId="0" fontId="2" fillId="2" borderId="13" xfId="0" applyFont="1" applyFill="1" applyBorder="1"/>
    <xf numFmtId="44" fontId="4" fillId="0" borderId="0" xfId="0" applyNumberFormat="1" applyFont="1" applyBorder="1"/>
    <xf numFmtId="0" fontId="4" fillId="0" borderId="7" xfId="0" applyFont="1" applyFill="1" applyBorder="1"/>
  </cellXfs>
  <cellStyles count="3">
    <cellStyle name="Komma" xfId="2" builtinId="3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601136</xdr:colOff>
      <xdr:row>3</xdr:row>
      <xdr:rowOff>16933</xdr:rowOff>
    </xdr:from>
    <xdr:to>
      <xdr:col>27</xdr:col>
      <xdr:colOff>50802</xdr:colOff>
      <xdr:row>30</xdr:row>
      <xdr:rowOff>50799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7269" y="601133"/>
          <a:ext cx="4936066" cy="4936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6"/>
  <sheetViews>
    <sheetView tabSelected="1" zoomScale="90" zoomScaleNormal="90" workbookViewId="0">
      <selection activeCell="AD9" sqref="AD9"/>
    </sheetView>
  </sheetViews>
  <sheetFormatPr defaultRowHeight="14.4" x14ac:dyDescent="0.3"/>
  <cols>
    <col min="2" max="2" width="4.33203125" customWidth="1"/>
    <col min="3" max="3" width="32.5546875" bestFit="1" customWidth="1"/>
    <col min="4" max="4" width="13.44140625" bestFit="1" customWidth="1"/>
    <col min="5" max="5" width="7.5546875" customWidth="1"/>
    <col min="6" max="6" width="2.6640625" customWidth="1"/>
    <col min="7" max="7" width="4" hidden="1" customWidth="1"/>
    <col min="8" max="10" width="9.109375" hidden="1" customWidth="1"/>
    <col min="11" max="11" width="4.33203125" customWidth="1"/>
    <col min="12" max="12" width="6.5546875" customWidth="1"/>
    <col min="14" max="14" width="6.6640625" customWidth="1"/>
    <col min="15" max="16" width="0" hidden="1" customWidth="1"/>
    <col min="17" max="17" width="10.33203125" customWidth="1"/>
    <col min="18" max="18" width="4.33203125" customWidth="1"/>
  </cols>
  <sheetData>
    <row r="1" spans="2:18" ht="15" thickBot="1" x14ac:dyDescent="0.35"/>
    <row r="2" spans="2:18" ht="15" thickBot="1" x14ac:dyDescent="0.35">
      <c r="B2" s="25"/>
      <c r="C2" s="20" t="s">
        <v>45</v>
      </c>
    </row>
    <row r="3" spans="2:18" ht="15" thickBot="1" x14ac:dyDescent="0.35"/>
    <row r="4" spans="2:18" ht="15" thickBot="1" x14ac:dyDescent="0.35">
      <c r="B4" s="1"/>
      <c r="C4" s="48" t="s">
        <v>46</v>
      </c>
      <c r="D4" s="50" t="s">
        <v>50</v>
      </c>
      <c r="E4" s="51" t="s">
        <v>51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</row>
    <row r="5" spans="2:18" x14ac:dyDescent="0.3">
      <c r="B5" s="4"/>
      <c r="C5" s="5" t="s">
        <v>0</v>
      </c>
      <c r="D5" s="6"/>
      <c r="E5" s="49">
        <v>35.799999999999997</v>
      </c>
      <c r="F5" s="6" t="s">
        <v>1</v>
      </c>
      <c r="H5" s="6"/>
      <c r="I5" s="6"/>
      <c r="J5" s="6"/>
      <c r="L5" s="6"/>
      <c r="M5" s="6"/>
      <c r="N5" s="6"/>
      <c r="O5" s="6"/>
      <c r="P5" s="6"/>
      <c r="Q5" s="6"/>
      <c r="R5" s="7"/>
    </row>
    <row r="6" spans="2:18" ht="15" thickBot="1" x14ac:dyDescent="0.35">
      <c r="B6" s="4"/>
      <c r="C6" s="5" t="s">
        <v>2</v>
      </c>
      <c r="D6" s="6"/>
      <c r="E6" s="26">
        <v>230</v>
      </c>
      <c r="F6" s="6" t="s">
        <v>3</v>
      </c>
      <c r="H6" s="6"/>
      <c r="I6" s="6"/>
      <c r="J6" s="6"/>
      <c r="L6" s="6"/>
      <c r="M6" s="8"/>
      <c r="N6" s="6"/>
      <c r="O6" s="6"/>
      <c r="P6" s="6"/>
      <c r="Q6" s="6"/>
      <c r="R6" s="7"/>
    </row>
    <row r="7" spans="2:18" x14ac:dyDescent="0.3">
      <c r="B7" s="4"/>
      <c r="C7" s="5"/>
      <c r="D7" s="6"/>
      <c r="E7" s="9"/>
      <c r="F7" s="6"/>
      <c r="H7" s="6"/>
      <c r="I7" s="6"/>
      <c r="J7" s="6"/>
      <c r="L7" s="6"/>
      <c r="M7" s="8"/>
      <c r="N7" s="6"/>
      <c r="O7" s="6"/>
      <c r="P7" s="6"/>
      <c r="Q7" s="6"/>
      <c r="R7" s="7"/>
    </row>
    <row r="8" spans="2:18" x14ac:dyDescent="0.3"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8" t="s">
        <v>4</v>
      </c>
      <c r="N8" s="6"/>
      <c r="O8" s="6"/>
      <c r="P8" s="6"/>
      <c r="Q8" s="6"/>
      <c r="R8" s="7"/>
    </row>
    <row r="9" spans="2:18" x14ac:dyDescent="0.3">
      <c r="B9" s="4"/>
      <c r="C9" s="6" t="s">
        <v>5</v>
      </c>
      <c r="D9" s="6" t="s">
        <v>6</v>
      </c>
      <c r="E9" s="6">
        <v>16</v>
      </c>
      <c r="F9" s="6" t="s">
        <v>7</v>
      </c>
      <c r="G9" s="6">
        <v>230</v>
      </c>
      <c r="H9" s="6">
        <v>1</v>
      </c>
      <c r="I9" s="6">
        <v>16</v>
      </c>
      <c r="J9" s="6">
        <f t="shared" ref="J9:J10" si="0">G9*(H9*I9)</f>
        <v>3680</v>
      </c>
      <c r="K9" s="10">
        <f t="shared" ref="K9:K10" si="1">J9/1000</f>
        <v>3.68</v>
      </c>
      <c r="L9" s="6" t="s">
        <v>8</v>
      </c>
      <c r="M9" s="11">
        <f>(E$5/100*80)/K9</f>
        <v>7.7826086956521738</v>
      </c>
      <c r="N9" s="12" t="s">
        <v>9</v>
      </c>
      <c r="O9" s="6"/>
      <c r="P9" s="6"/>
      <c r="Q9" s="6"/>
      <c r="R9" s="7"/>
    </row>
    <row r="10" spans="2:18" x14ac:dyDescent="0.3">
      <c r="B10" s="4"/>
      <c r="C10" s="22" t="s">
        <v>22</v>
      </c>
      <c r="D10" s="6"/>
      <c r="E10" s="6">
        <v>32</v>
      </c>
      <c r="F10" s="6" t="s">
        <v>7</v>
      </c>
      <c r="G10" s="6">
        <v>230</v>
      </c>
      <c r="H10" s="6">
        <v>1</v>
      </c>
      <c r="I10" s="6">
        <v>32</v>
      </c>
      <c r="J10" s="6">
        <f t="shared" si="0"/>
        <v>7360</v>
      </c>
      <c r="K10" s="10">
        <f t="shared" si="1"/>
        <v>7.36</v>
      </c>
      <c r="L10" s="6" t="s">
        <v>8</v>
      </c>
      <c r="M10" s="11">
        <f t="shared" ref="M10:M15" si="2">(E$5/100*80)/K10</f>
        <v>3.8913043478260869</v>
      </c>
      <c r="N10" s="12" t="s">
        <v>9</v>
      </c>
      <c r="O10" s="6"/>
      <c r="P10" s="6"/>
      <c r="Q10" s="6"/>
      <c r="R10" s="7"/>
    </row>
    <row r="11" spans="2:18" ht="9" customHeight="1" x14ac:dyDescent="0.3"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11"/>
      <c r="N11" s="6"/>
      <c r="O11" s="6"/>
      <c r="P11" s="6"/>
      <c r="Q11" s="6"/>
      <c r="R11" s="7"/>
    </row>
    <row r="12" spans="2:18" x14ac:dyDescent="0.3">
      <c r="B12" s="4"/>
      <c r="C12" s="6"/>
      <c r="D12" s="6" t="s">
        <v>10</v>
      </c>
      <c r="E12" s="6">
        <v>16</v>
      </c>
      <c r="F12" s="6" t="s">
        <v>7</v>
      </c>
      <c r="G12" s="6">
        <v>230</v>
      </c>
      <c r="H12" s="6">
        <v>3</v>
      </c>
      <c r="I12" s="6">
        <v>16</v>
      </c>
      <c r="J12" s="6">
        <f>G12*(H12*I12)</f>
        <v>11040</v>
      </c>
      <c r="K12" s="9">
        <f>J12/1000</f>
        <v>11.04</v>
      </c>
      <c r="L12" s="6" t="s">
        <v>8</v>
      </c>
      <c r="M12" s="11">
        <f t="shared" si="2"/>
        <v>2.5942028985507251</v>
      </c>
      <c r="N12" s="12" t="s">
        <v>9</v>
      </c>
      <c r="O12" s="6"/>
      <c r="P12" s="6"/>
      <c r="Q12" s="6"/>
      <c r="R12" s="7"/>
    </row>
    <row r="13" spans="2:18" x14ac:dyDescent="0.3">
      <c r="B13" s="4"/>
      <c r="C13" s="6"/>
      <c r="D13" s="6"/>
      <c r="E13" s="6">
        <v>25</v>
      </c>
      <c r="F13" s="6" t="s">
        <v>7</v>
      </c>
      <c r="G13" s="6">
        <v>230</v>
      </c>
      <c r="H13" s="6">
        <v>3</v>
      </c>
      <c r="I13" s="6">
        <v>25</v>
      </c>
      <c r="J13" s="6">
        <f t="shared" ref="J13:J15" si="3">G13*(H13*I13)</f>
        <v>17250</v>
      </c>
      <c r="K13" s="9">
        <f t="shared" ref="K13:K15" si="4">J13/1000</f>
        <v>17.25</v>
      </c>
      <c r="L13" s="6" t="s">
        <v>8</v>
      </c>
      <c r="M13" s="11">
        <f t="shared" si="2"/>
        <v>1.6602898550724638</v>
      </c>
      <c r="N13" s="12" t="s">
        <v>9</v>
      </c>
      <c r="O13" s="6"/>
      <c r="P13" s="6"/>
      <c r="Q13" s="6"/>
      <c r="R13" s="7"/>
    </row>
    <row r="14" spans="2:18" x14ac:dyDescent="0.3">
      <c r="B14" s="4"/>
      <c r="C14" s="6"/>
      <c r="D14" s="6"/>
      <c r="E14" s="6">
        <v>32</v>
      </c>
      <c r="F14" s="6" t="s">
        <v>7</v>
      </c>
      <c r="G14" s="6">
        <v>230</v>
      </c>
      <c r="H14" s="6">
        <v>3</v>
      </c>
      <c r="I14" s="6">
        <v>32</v>
      </c>
      <c r="J14" s="6">
        <f t="shared" si="3"/>
        <v>22080</v>
      </c>
      <c r="K14" s="9">
        <f t="shared" si="4"/>
        <v>22.08</v>
      </c>
      <c r="L14" s="6" t="s">
        <v>8</v>
      </c>
      <c r="M14" s="11">
        <f t="shared" si="2"/>
        <v>1.2971014492753625</v>
      </c>
      <c r="N14" s="12" t="s">
        <v>9</v>
      </c>
      <c r="O14" s="6"/>
      <c r="P14" s="6"/>
      <c r="Q14" s="6"/>
      <c r="R14" s="7"/>
    </row>
    <row r="15" spans="2:18" x14ac:dyDescent="0.3">
      <c r="B15" s="4"/>
      <c r="C15" s="6"/>
      <c r="D15" s="6"/>
      <c r="E15" s="6">
        <v>50</v>
      </c>
      <c r="F15" s="6" t="s">
        <v>7</v>
      </c>
      <c r="G15" s="6">
        <v>230</v>
      </c>
      <c r="H15" s="6">
        <v>3</v>
      </c>
      <c r="I15" s="6">
        <v>50</v>
      </c>
      <c r="J15" s="6">
        <f t="shared" si="3"/>
        <v>34500</v>
      </c>
      <c r="K15" s="9">
        <f t="shared" si="4"/>
        <v>34.5</v>
      </c>
      <c r="L15" s="6" t="s">
        <v>8</v>
      </c>
      <c r="M15" s="11">
        <f t="shared" si="2"/>
        <v>0.83014492753623192</v>
      </c>
      <c r="N15" s="12" t="s">
        <v>9</v>
      </c>
      <c r="O15" s="6"/>
      <c r="P15" s="6"/>
      <c r="Q15" s="6"/>
      <c r="R15" s="7"/>
    </row>
    <row r="16" spans="2:18" ht="7.5" customHeight="1" x14ac:dyDescent="0.3"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11"/>
      <c r="N16" s="6"/>
      <c r="O16" s="6"/>
      <c r="P16" s="6"/>
      <c r="Q16" s="6"/>
      <c r="R16" s="7"/>
    </row>
    <row r="17" spans="2:18" x14ac:dyDescent="0.3">
      <c r="B17" s="4"/>
      <c r="C17" s="6" t="s">
        <v>11</v>
      </c>
      <c r="D17" s="6"/>
      <c r="E17" s="6"/>
      <c r="F17" s="6"/>
      <c r="G17" s="6"/>
      <c r="H17" s="6"/>
      <c r="I17" s="6"/>
      <c r="J17" s="6"/>
      <c r="K17" s="6">
        <v>150</v>
      </c>
      <c r="L17" s="6" t="s">
        <v>8</v>
      </c>
      <c r="M17" s="9">
        <f>60/100*O17*100</f>
        <v>11.456</v>
      </c>
      <c r="N17" s="6" t="s">
        <v>12</v>
      </c>
      <c r="O17" s="13">
        <f>(E$5/100*80)/K17</f>
        <v>0.19093333333333334</v>
      </c>
      <c r="P17" s="12" t="s">
        <v>9</v>
      </c>
      <c r="Q17" s="6"/>
      <c r="R17" s="7"/>
    </row>
    <row r="18" spans="2:18" x14ac:dyDescent="0.3">
      <c r="B18" s="4"/>
      <c r="C18" s="23" t="s">
        <v>23</v>
      </c>
      <c r="D18" s="6"/>
      <c r="E18" s="6"/>
      <c r="F18" s="6"/>
      <c r="G18" s="6"/>
      <c r="H18" s="6"/>
      <c r="I18" s="6"/>
      <c r="J18" s="6"/>
      <c r="K18" s="6">
        <v>350</v>
      </c>
      <c r="L18" s="6" t="s">
        <v>8</v>
      </c>
      <c r="M18" s="9">
        <f>60/100*O18*100</f>
        <v>4.9097142857142861</v>
      </c>
      <c r="N18" s="6" t="s">
        <v>12</v>
      </c>
      <c r="O18" s="13">
        <f>(E$5/100*80)/K18</f>
        <v>8.1828571428571431E-2</v>
      </c>
      <c r="P18" s="12" t="s">
        <v>9</v>
      </c>
      <c r="Q18" s="6"/>
      <c r="R18" s="7"/>
    </row>
    <row r="19" spans="2:18" x14ac:dyDescent="0.3"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</row>
    <row r="20" spans="2:18" ht="15" thickBot="1" x14ac:dyDescent="0.35">
      <c r="B20" s="4"/>
      <c r="C20" s="5" t="s">
        <v>13</v>
      </c>
      <c r="D20" s="6"/>
      <c r="E20" s="6"/>
      <c r="F20" s="6"/>
      <c r="G20" s="6"/>
      <c r="H20" s="6"/>
      <c r="I20" s="6"/>
      <c r="J20" s="6"/>
      <c r="K20" s="6" t="s">
        <v>14</v>
      </c>
      <c r="L20" s="6"/>
      <c r="M20" s="6" t="s">
        <v>15</v>
      </c>
      <c r="N20" s="6"/>
      <c r="O20" s="6"/>
      <c r="P20" s="6"/>
      <c r="Q20" s="6" t="s">
        <v>16</v>
      </c>
      <c r="R20" s="7"/>
    </row>
    <row r="21" spans="2:18" ht="15" thickBot="1" x14ac:dyDescent="0.35">
      <c r="B21" s="4"/>
      <c r="C21" s="6"/>
      <c r="D21" s="6"/>
      <c r="E21" s="6" t="s">
        <v>42</v>
      </c>
      <c r="G21" s="6"/>
      <c r="H21" s="6"/>
      <c r="I21" s="6"/>
      <c r="J21" s="6"/>
      <c r="K21" s="25">
        <v>18</v>
      </c>
      <c r="L21" s="6" t="s">
        <v>17</v>
      </c>
      <c r="M21" s="14">
        <f>(E$5*(K21/100))</f>
        <v>6.4439999999999991</v>
      </c>
      <c r="N21" s="6"/>
      <c r="O21" s="6"/>
      <c r="P21" s="6"/>
      <c r="Q21" s="15">
        <f>M21/E$6</f>
        <v>2.801739130434782E-2</v>
      </c>
      <c r="R21" s="7"/>
    </row>
    <row r="22" spans="2:18" x14ac:dyDescent="0.3">
      <c r="B22" s="4"/>
      <c r="C22" s="6"/>
      <c r="D22" s="6"/>
      <c r="E22" t="s">
        <v>24</v>
      </c>
      <c r="F22" s="6"/>
      <c r="G22" s="6"/>
      <c r="H22" s="6"/>
      <c r="I22" s="6"/>
      <c r="J22" s="6"/>
      <c r="K22" s="32">
        <v>22</v>
      </c>
      <c r="L22" s="6" t="s">
        <v>17</v>
      </c>
      <c r="M22" s="14">
        <f t="shared" ref="M22:M24" si="5">(E$5*(K22/100))</f>
        <v>7.8759999999999994</v>
      </c>
      <c r="N22" s="6"/>
      <c r="O22" s="6"/>
      <c r="P22" s="6"/>
      <c r="Q22" s="15">
        <f t="shared" ref="Q22:Q24" si="6">M22/E$6</f>
        <v>3.4243478260869563E-2</v>
      </c>
      <c r="R22" s="7"/>
    </row>
    <row r="23" spans="2:18" x14ac:dyDescent="0.3">
      <c r="B23" s="4"/>
      <c r="C23" s="6"/>
      <c r="D23" s="6"/>
      <c r="E23" s="6" t="s">
        <v>43</v>
      </c>
      <c r="F23" s="6"/>
      <c r="G23" s="6"/>
      <c r="H23" s="6"/>
      <c r="I23" s="6"/>
      <c r="J23" s="6"/>
      <c r="K23" s="32">
        <v>30</v>
      </c>
      <c r="L23" s="6" t="s">
        <v>17</v>
      </c>
      <c r="M23" s="14">
        <f t="shared" si="5"/>
        <v>10.739999999999998</v>
      </c>
      <c r="N23" s="6"/>
      <c r="O23" s="6"/>
      <c r="P23" s="6"/>
      <c r="Q23" s="15">
        <f t="shared" si="6"/>
        <v>4.6695652173913034E-2</v>
      </c>
      <c r="R23" s="7"/>
    </row>
    <row r="24" spans="2:18" x14ac:dyDescent="0.3">
      <c r="B24" s="4"/>
      <c r="C24" s="6"/>
      <c r="D24" s="6"/>
      <c r="E24" s="24" t="s">
        <v>18</v>
      </c>
      <c r="G24" s="6"/>
      <c r="H24" s="6"/>
      <c r="I24" s="6"/>
      <c r="J24" s="6"/>
      <c r="K24" s="32">
        <v>59</v>
      </c>
      <c r="L24" s="6" t="s">
        <v>17</v>
      </c>
      <c r="M24" s="14">
        <f t="shared" si="5"/>
        <v>21.121999999999996</v>
      </c>
      <c r="N24" s="6"/>
      <c r="O24" s="6"/>
      <c r="P24" s="6"/>
      <c r="Q24" s="15">
        <f t="shared" si="6"/>
        <v>9.1834782608695639E-2</v>
      </c>
      <c r="R24" s="7"/>
    </row>
    <row r="25" spans="2:18" x14ac:dyDescent="0.3">
      <c r="B25" s="4"/>
      <c r="C25" s="38" t="s">
        <v>53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</row>
    <row r="26" spans="2:18" x14ac:dyDescent="0.3">
      <c r="B26" s="4" t="s">
        <v>29</v>
      </c>
      <c r="C26" s="6" t="s">
        <v>19</v>
      </c>
      <c r="D26" s="28">
        <v>1.7</v>
      </c>
      <c r="E26" s="6" t="s">
        <v>21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</row>
    <row r="27" spans="2:18" x14ac:dyDescent="0.3">
      <c r="B27" s="4" t="s">
        <v>28</v>
      </c>
      <c r="C27" s="6" t="s">
        <v>20</v>
      </c>
      <c r="D27" s="29">
        <v>17</v>
      </c>
      <c r="E27" s="6" t="s">
        <v>21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</row>
    <row r="28" spans="2:18" x14ac:dyDescent="0.3">
      <c r="B28" s="4"/>
      <c r="C28" s="6" t="s">
        <v>40</v>
      </c>
      <c r="D28" s="43">
        <f>D26*D29</f>
        <v>68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2:18" x14ac:dyDescent="0.3">
      <c r="B29" s="4"/>
      <c r="C29" s="21" t="s">
        <v>25</v>
      </c>
      <c r="D29" s="32">
        <v>40</v>
      </c>
      <c r="E29" s="6" t="s">
        <v>26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2:18" x14ac:dyDescent="0.3">
      <c r="B30" s="4"/>
      <c r="C30" s="30" t="s">
        <v>33</v>
      </c>
      <c r="D30" s="6">
        <f>D27*D29</f>
        <v>680</v>
      </c>
      <c r="E30" s="6" t="s">
        <v>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x14ac:dyDescent="0.3">
      <c r="B31" s="4"/>
      <c r="C31" s="33" t="s">
        <v>41</v>
      </c>
      <c r="D31" s="9">
        <f>D34/D27</f>
        <v>588.23529411764707</v>
      </c>
      <c r="E31" s="21" t="s">
        <v>26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</row>
    <row r="32" spans="2:18" x14ac:dyDescent="0.3">
      <c r="B32" s="4" t="s">
        <v>28</v>
      </c>
      <c r="C32" s="6" t="s">
        <v>27</v>
      </c>
      <c r="D32" s="45">
        <f>D34/D30</f>
        <v>14.705882352941176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</row>
    <row r="33" spans="2:18" x14ac:dyDescent="0.3">
      <c r="B33" s="4"/>
      <c r="C33" s="39" t="s">
        <v>30</v>
      </c>
      <c r="D33" s="40">
        <f>D31*D26</f>
        <v>1000</v>
      </c>
      <c r="E33" s="39" t="s">
        <v>35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x14ac:dyDescent="0.3">
      <c r="B34" s="4"/>
      <c r="C34" s="21" t="s">
        <v>38</v>
      </c>
      <c r="D34" s="44">
        <v>10000</v>
      </c>
      <c r="E34" s="21" t="s">
        <v>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7"/>
    </row>
    <row r="35" spans="2:18" x14ac:dyDescent="0.3">
      <c r="B35" s="4"/>
      <c r="C35" s="21"/>
      <c r="D35" s="37"/>
      <c r="E35" s="2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</row>
    <row r="36" spans="2:18" x14ac:dyDescent="0.3">
      <c r="B36" s="4"/>
      <c r="C36" s="38" t="s">
        <v>52</v>
      </c>
      <c r="D36" s="1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7"/>
    </row>
    <row r="37" spans="2:18" x14ac:dyDescent="0.3">
      <c r="B37" s="4"/>
      <c r="C37" s="33" t="s">
        <v>44</v>
      </c>
      <c r="D37" s="31">
        <v>0.18</v>
      </c>
      <c r="E37" t="s">
        <v>31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</row>
    <row r="38" spans="2:18" x14ac:dyDescent="0.3">
      <c r="B38" s="4"/>
      <c r="C38" s="33" t="s">
        <v>32</v>
      </c>
      <c r="D38" s="46">
        <f>E5</f>
        <v>35.799999999999997</v>
      </c>
      <c r="E38" s="6" t="s">
        <v>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7"/>
    </row>
    <row r="39" spans="2:18" x14ac:dyDescent="0.3">
      <c r="B39" s="4"/>
      <c r="C39" s="33" t="s">
        <v>37</v>
      </c>
      <c r="D39" s="27">
        <f>D37*D38</f>
        <v>6.4439999999999991</v>
      </c>
      <c r="E39" s="6"/>
      <c r="F39" s="6"/>
      <c r="G39" s="6">
        <v>100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x14ac:dyDescent="0.3">
      <c r="B40" s="4"/>
      <c r="C40" s="33" t="s">
        <v>33</v>
      </c>
      <c r="D40" s="44">
        <f>E6</f>
        <v>230</v>
      </c>
      <c r="E40" t="s">
        <v>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3">
      <c r="B41" s="4"/>
      <c r="C41" s="33" t="s">
        <v>34</v>
      </c>
      <c r="D41" s="34">
        <f>D43/D40</f>
        <v>43.478260869565219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7"/>
    </row>
    <row r="42" spans="2:18" x14ac:dyDescent="0.3">
      <c r="B42" s="4"/>
      <c r="C42" s="41" t="s">
        <v>36</v>
      </c>
      <c r="D42" s="42">
        <f>D41*D39</f>
        <v>280.17391304347825</v>
      </c>
      <c r="E42" s="39" t="s">
        <v>35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"/>
    </row>
    <row r="43" spans="2:18" x14ac:dyDescent="0.3">
      <c r="B43" s="4"/>
      <c r="C43" s="33" t="s">
        <v>38</v>
      </c>
      <c r="D43" s="47">
        <v>10000</v>
      </c>
      <c r="E43" s="21" t="s">
        <v>3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  <row r="44" spans="2:18" x14ac:dyDescent="0.3">
      <c r="B44" s="4"/>
      <c r="C44" s="36" t="s">
        <v>39</v>
      </c>
      <c r="D44" s="35">
        <f>D33-D42</f>
        <v>719.82608695652175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7"/>
    </row>
    <row r="45" spans="2:18" x14ac:dyDescent="0.3">
      <c r="B45" s="4"/>
      <c r="C45" s="36" t="s">
        <v>47</v>
      </c>
      <c r="D45" s="52">
        <v>620</v>
      </c>
      <c r="E45" s="6"/>
      <c r="F45" s="6"/>
      <c r="G45" s="6"/>
      <c r="H45" s="6"/>
      <c r="I45" s="6"/>
      <c r="J45" s="6"/>
      <c r="K45" s="6"/>
      <c r="L45" s="6"/>
      <c r="M45" s="36" t="s">
        <v>48</v>
      </c>
      <c r="N45" s="36"/>
      <c r="O45" s="36"/>
      <c r="P45" s="36"/>
      <c r="Q45" s="36"/>
      <c r="R45" s="7"/>
    </row>
    <row r="46" spans="2:18" ht="15" thickBot="1" x14ac:dyDescent="0.35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53" t="s">
        <v>49</v>
      </c>
      <c r="N46" s="53"/>
      <c r="O46" s="53"/>
      <c r="P46" s="53"/>
      <c r="Q46" s="53"/>
      <c r="R46" s="19"/>
    </row>
  </sheetData>
  <sheetProtection selectLockedCells="1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Amega Holding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Verboom</dc:creator>
  <cp:lastModifiedBy>Max Heiden</cp:lastModifiedBy>
  <cp:lastPrinted>2020-06-04T15:21:18Z</cp:lastPrinted>
  <dcterms:created xsi:type="dcterms:W3CDTF">2019-02-07T11:27:55Z</dcterms:created>
  <dcterms:modified xsi:type="dcterms:W3CDTF">2020-07-02T08:19:51Z</dcterms:modified>
</cp:coreProperties>
</file>